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F4EE919E-35D2-423F-A191-D3570723AA1C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使い方ガイド" sheetId="1" r:id="rId1"/>
    <sheet name="Sheet1_役割標準値設定" sheetId="2" r:id="rId2"/>
    <sheet name="Sheet2_変化点調整係数" sheetId="3" r:id="rId3"/>
    <sheet name="Sheet3_個人目標落とし込み" sheetId="4" r:id="rId4"/>
    <sheet name="Sheet4_全社整合性検証" sheetId="5" r:id="rId5"/>
    <sheet name="Sheet5_時間粒度分解" sheetId="6" r:id="rId6"/>
    <sheet name="Sheet6_チェックリスト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7" l="1"/>
  <c r="L22" i="6"/>
  <c r="K22" i="6"/>
  <c r="J22" i="6"/>
  <c r="I22" i="6"/>
  <c r="H22" i="6"/>
  <c r="G22" i="6"/>
  <c r="F22" i="6"/>
  <c r="E22" i="6"/>
  <c r="L21" i="6"/>
  <c r="K21" i="6"/>
  <c r="J21" i="6"/>
  <c r="I21" i="6"/>
  <c r="H21" i="6"/>
  <c r="G21" i="6"/>
  <c r="F21" i="6"/>
  <c r="E21" i="6"/>
  <c r="L20" i="6"/>
  <c r="K20" i="6"/>
  <c r="J20" i="6"/>
  <c r="I20" i="6"/>
  <c r="H20" i="6"/>
  <c r="G20" i="6"/>
  <c r="F20" i="6"/>
  <c r="E20" i="6"/>
  <c r="L19" i="6"/>
  <c r="K19" i="6"/>
  <c r="J19" i="6"/>
  <c r="I19" i="6"/>
  <c r="H19" i="6"/>
  <c r="G19" i="6"/>
  <c r="F19" i="6"/>
  <c r="E19" i="6"/>
  <c r="L18" i="6"/>
  <c r="K18" i="6"/>
  <c r="J18" i="6"/>
  <c r="I18" i="6"/>
  <c r="H18" i="6"/>
  <c r="G18" i="6"/>
  <c r="F18" i="6"/>
  <c r="E18" i="6"/>
  <c r="L17" i="6"/>
  <c r="K17" i="6"/>
  <c r="J17" i="6"/>
  <c r="I17" i="6"/>
  <c r="H17" i="6"/>
  <c r="G17" i="6"/>
  <c r="F17" i="6"/>
  <c r="E17" i="6"/>
  <c r="G17" i="4"/>
  <c r="F17" i="4"/>
  <c r="C11" i="5" s="1"/>
  <c r="E17" i="4"/>
  <c r="C10" i="5" s="1"/>
  <c r="C12" i="5" s="1"/>
  <c r="D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C19" i="3"/>
  <c r="C20" i="3" s="1"/>
  <c r="C16" i="3"/>
  <c r="C29" i="2"/>
  <c r="C28" i="2"/>
  <c r="C27" i="2"/>
  <c r="C16" i="2"/>
  <c r="C20" i="2" s="1"/>
</calcChain>
</file>

<file path=xl/sharedStrings.xml><?xml version="1.0" encoding="utf-8"?>
<sst xmlns="http://schemas.openxmlformats.org/spreadsheetml/2006/main" count="279" uniqueCount="202">
  <si>
    <t>B1｜数値目標設定ワークシート</t>
  </si>
  <si>
    <t>Workspace HR Lab / 人事評価制度ダウンロード資料</t>
  </si>
  <si>
    <t>このワークシートの目的</t>
  </si>
  <si>
    <t>設計の4原則</t>
  </si>
  <si>
    <t>① 前年実績から独立して設計</t>
  </si>
  <si>
    <t>② B評価者基準で校正</t>
  </si>
  <si>
    <t>メインプレイヤー等級のB評価者（少し努力すれば届く水準）を目標の目盛りにする。A評価者基準は組織に負け癖を蓄積させる。</t>
  </si>
  <si>
    <t>③ 変化点を調整係数で織り込む</t>
  </si>
  <si>
    <t>マーケ施策・新商品・人員変動・競合・法改正など7つの変化点を係数化し、基準役割標準値に反映する。</t>
  </si>
  <si>
    <t>④ 時間粒度を現場レベルに合わせる</t>
  </si>
  <si>
    <t>半年目標をそのまま渡さない。メインプレイヤー層は3カ月、初級層は1カ月粒度に分解する。</t>
  </si>
  <si>
    <t>シート構成と使用順</t>
  </si>
  <si>
    <t>手順</t>
  </si>
  <si>
    <t>シート名</t>
  </si>
  <si>
    <t>内容</t>
  </si>
  <si>
    <t>STEP 1</t>
  </si>
  <si>
    <t>Sheet1_役割標準値設定</t>
  </si>
  <si>
    <t>市場規模×商材上限×シェアから、役割の基準標準値を算出する</t>
  </si>
  <si>
    <t>STEP 2</t>
  </si>
  <si>
    <t>Sheet2_変化点調整係数</t>
  </si>
  <si>
    <t>当期の事業計画上の変化点を7項目で整理し、調整係数を決める</t>
  </si>
  <si>
    <t>STEP 3</t>
  </si>
  <si>
    <t>当期役割標準値からMust/Should/Betterの3層で個人目標を設計する</t>
  </si>
  <si>
    <t>STEP 4</t>
  </si>
  <si>
    <t>Sheet4_全社整合性検証</t>
  </si>
  <si>
    <t>個人目標の積み上げと全社目標を突合し、差分の配分方針を決める</t>
  </si>
  <si>
    <t>STEP 5</t>
  </si>
  <si>
    <t>Sheet5_時間粒度分解</t>
  </si>
  <si>
    <t>半年目標を社員レベルに応じて3カ月・1カ月粒度に分解する</t>
  </si>
  <si>
    <t>CHECK</t>
  </si>
  <si>
    <t>Sheet6_チェックリスト</t>
  </si>
  <si>
    <t>設計完了後、11項目のチェックリストで最終検証する</t>
  </si>
  <si>
    <t>【メタ原則】事業好調に勝る人事施策はない。
事業が好調かどうかは、個人レベルでは「目標を達成できているか」に還元される。
役割標準値をB評価者基準で設計し、時間粒度を短く切って「勝たせ続ける」ことが、最も根本的な事業好調の維持策となる。</t>
  </si>
  <si>
    <t>出典：Workspace HR Lab『P/Lを動かす人事評価制度の作り方』『前年比10%増が営業を壊す』</t>
  </si>
  <si>
    <t>STEP 1｜役割標準値設定</t>
  </si>
  <si>
    <t>市場規模 × 商材上限 × 現在シェア から、役割の基準標準値を算出する</t>
  </si>
  <si>
    <t>【入力ルール】青字セルが入力欄、薄いティール色セルが自動計算結果です。B評価者（メインプレイヤー層が少し努力で届く水準）を基準に設定してください。</t>
  </si>
  <si>
    <t>① 役割情報</t>
  </si>
  <si>
    <t>役割名</t>
  </si>
  <si>
    <t>（例）営業リーダー</t>
  </si>
  <si>
    <t/>
  </si>
  <si>
    <t>対象等級</t>
  </si>
  <si>
    <t>（例）中堅職</t>
  </si>
  <si>
    <t>評価期間</t>
  </si>
  <si>
    <t>（例）2026年4月〜2026年9月</t>
  </si>
  <si>
    <t>② 市場規模の算出</t>
  </si>
  <si>
    <t>商圏内の潜在顧客数（社）</t>
  </si>
  <si>
    <t>社</t>
  </si>
  <si>
    <t>商圏内の該当業種の事業所数など</t>
  </si>
  <si>
    <t>平均年間取引額（円/社）</t>
  </si>
  <si>
    <t>円</t>
  </si>
  <si>
    <t>1社あたりの年間購買額の平均</t>
  </si>
  <si>
    <t>市場規模の上限（円）</t>
  </si>
  <si>
    <t>自動計算：顧客数 × 平均年間取引額</t>
  </si>
  <si>
    <t>③ 自社のシェア</t>
  </si>
  <si>
    <t>自社の年間売上（対象役割の合計・円）</t>
  </si>
  <si>
    <t>同じ役割が担う売上の合計</t>
  </si>
  <si>
    <t>現在シェア</t>
  </si>
  <si>
    <t>自動計算：自社売上 ÷ 市場規模</t>
  </si>
  <si>
    <t>④ 1営業の物理的上限</t>
  </si>
  <si>
    <t>1営業が深い関係性を維持できる担当社数</t>
  </si>
  <si>
    <t>ルート営業型では通常4〜7社が上限</t>
  </si>
  <si>
    <t>1営業あたりの平均取引額（円/社）</t>
  </si>
  <si>
    <t>自社の実取引額の平均（市場平均とは別）</t>
  </si>
  <si>
    <t>⑤ 基準役割標準値の算出（B評価者基準）</t>
  </si>
  <si>
    <t>基準役割標準値・Low（80%）</t>
  </si>
  <si>
    <t>下限目安（C評価相当）</t>
  </si>
  <si>
    <t>基準役割標準値・標準（100%）【B評価基準】</t>
  </si>
  <si>
    <t>★ この値がSTEP2の入力になる</t>
  </si>
  <si>
    <t>基準役割標準値・High（120%）</t>
  </si>
  <si>
    <t>上限目安（A評価相当）</t>
  </si>
  <si>
    <t>【重要】A評価者基準（High）を目標として置かないこと。
A評価者（突出した成果）基準に目標を合わせると大半の社員が未達となり、組織に負け癖が蓄積し、自己肯定感・自律性・長期就労欲求を毀損する。メインプレイヤー層のB評価者（少し努力で届く水準＝標準）を基準として置くことで、組織に健全なストレッチを設計できる。</t>
  </si>
  <si>
    <t>STEP 2｜変化点調整係数</t>
  </si>
  <si>
    <t>当期の事業計画上の変化点を7項目で整理し、基準役割標準値に反映する</t>
  </si>
  <si>
    <t>【計算式】当期役割標準値 ＝ 基準役割標準値 ×（1＋変化係数の合計）</t>
  </si>
  <si>
    <t>変化点</t>
  </si>
  <si>
    <t>係数（±%）</t>
  </si>
  <si>
    <t>根拠メモ</t>
  </si>
  <si>
    <t>典型的レンジ</t>
  </si>
  <si>
    <t>マーケ施策</t>
  </si>
  <si>
    <t>+5〜+20%</t>
  </si>
  <si>
    <t>新商品・新サービス投入</t>
  </si>
  <si>
    <t>+3〜+15%</t>
  </si>
  <si>
    <t>主力商品の販売終了</t>
  </si>
  <si>
    <t>−5〜−20%</t>
  </si>
  <si>
    <t>人員増減</t>
  </si>
  <si>
    <t>±5〜±30%</t>
  </si>
  <si>
    <t>設備投資・生産能力拡大</t>
  </si>
  <si>
    <t>+5〜+15%</t>
  </si>
  <si>
    <t>競合の新規参入・撤退</t>
  </si>
  <si>
    <t>±3〜±10%</t>
  </si>
  <si>
    <t>法改正・市場制度変更</t>
  </si>
  <si>
    <t>±5〜±25%</t>
  </si>
  <si>
    <t>変化係数の合計</t>
  </si>
  <si>
    <t>（自動計算）</t>
  </si>
  <si>
    <t>当期役割標準値の算出</t>
  </si>
  <si>
    <t>基準役割標準値（Sheet1より転記・円）</t>
  </si>
  <si>
    <t>Sheet1の『標準（B評価基準）』から自動参照</t>
  </si>
  <si>
    <t>当期役割標準値（円）【★最終結果】</t>
  </si>
  <si>
    <t>基準値 ×（1＋変化係数合計）</t>
  </si>
  <si>
    <t>STEP 3｜個人目標への落とし込み（Must/Should/Better）</t>
  </si>
  <si>
    <t>当期役割標準値から、メンバー個々のMust/Should/Betterの3層目標を設計する</t>
  </si>
  <si>
    <t>Must＝最低要件（90%）／ Should＝通常要件・B評価基準（100%）／ Better＝ストレッチ要件（110%）。個人の現在地・ポテンシャルを踏まえて配分する。すべて同率配分ではなく、上位メンバーにはBetter寄り、中堅にはShould中心、若手にはMust中心に個人配分すること。</t>
  </si>
  <si>
    <t>氏名</t>
  </si>
  <si>
    <t>役割</t>
  </si>
  <si>
    <t>当期役割標準値</t>
  </si>
  <si>
    <t>Must（90%）</t>
  </si>
  <si>
    <t>Should（100%）</t>
  </si>
  <si>
    <t>Better（110%）</t>
  </si>
  <si>
    <t>備考</t>
  </si>
  <si>
    <t>Aさん（例）</t>
  </si>
  <si>
    <t>営業リーダー</t>
  </si>
  <si>
    <t>既存5社を深掘り</t>
  </si>
  <si>
    <t>Bさん（例）</t>
  </si>
  <si>
    <t>ルート営業</t>
  </si>
  <si>
    <t>新規1社開拓を追加</t>
  </si>
  <si>
    <t>合計（積み上げ）</t>
  </si>
  <si>
    <t>STEP 4｜全社目標との整合性検証</t>
  </si>
  <si>
    <t>【検証ルール】個人目標の積み上げが全社目標に届かない＝下方乖離、超える＝上方乖離、検証自体していない＝無関係型。いずれのパターンでも制度が機能しない。差分は「新規施策配分」で埋めるのが最もロジックを崩さない配分方針。</t>
  </si>
  <si>
    <t>全社数値目標（円）</t>
  </si>
  <si>
    <t>経営会議で承認された全社売上目標</t>
  </si>
  <si>
    <t>個人目標（Must）の総和（円）</t>
  </si>
  <si>
    <t>Sheet3 Must列の合計を自動参照</t>
  </si>
  <si>
    <t>個人目標（Should）の総和（円）</t>
  </si>
  <si>
    <t>Sheet3 Should列の合計を自動参照</t>
  </si>
  <si>
    <t>差分（全社目標 − Must総和）【★検算】</t>
  </si>
  <si>
    <t>プラス＝下方乖離（要補填）／マイナス＝上方乖離（過負荷）</t>
  </si>
  <si>
    <t>差分の配分方針</t>
  </si>
  <si>
    <t>方針</t>
  </si>
  <si>
    <t>評価</t>
  </si>
  <si>
    <t>採否判断</t>
  </si>
  <si>
    <t>均等配分</t>
  </si>
  <si>
    <t>下策</t>
  </si>
  <si>
    <t>全員に同率で上乗せ。設計ロジックが崩れる。</t>
  </si>
  <si>
    <t>✕</t>
  </si>
  <si>
    <t>ストレッチ配分</t>
  </si>
  <si>
    <t>中策</t>
  </si>
  <si>
    <t>上位者に傾斜配分。エース依存を強化。</t>
  </si>
  <si>
    <t>△</t>
  </si>
  <si>
    <t>新規施策配分</t>
  </si>
  <si>
    <t>上策</t>
  </si>
  <si>
    <t>既存目標は動かさず、新規施策枠で差分を埋める。</t>
  </si>
  <si>
    <t>◎</t>
  </si>
  <si>
    <t>未配賦ストック化</t>
  </si>
  <si>
    <t>中上策</t>
  </si>
  <si>
    <t>部門長預かりで期中の機会に応じて配分。</t>
  </si>
  <si>
    <t>○（併用推奨）</t>
  </si>
  <si>
    <t>選択した配分方針</t>
  </si>
  <si>
    <t>原則は新規施策配分＋未配賦ストック化の併用</t>
  </si>
  <si>
    <t>配分後の検証結果</t>
  </si>
  <si>
    <t>配分後、全社目標との整合がOKか</t>
  </si>
  <si>
    <t>STEP 5｜時間粒度分解（半年→3カ月→1カ月）</t>
  </si>
  <si>
    <t>現場レベルに応じ、目標を追いやすい時間粒度に分解して渡す</t>
  </si>
  <si>
    <t>推奨粒度ガイド</t>
  </si>
  <si>
    <t>社員レベル</t>
  </si>
  <si>
    <t>推奨粒度</t>
  </si>
  <si>
    <t>上位層（幹部候補・部門長）</t>
  </si>
  <si>
    <t>6カ月粒度</t>
  </si>
  <si>
    <t>自走可能。進捗管理は四半期レビューで足りる。</t>
  </si>
  <si>
    <t>中堅層（メインプレイヤー・B評価）</t>
  </si>
  <si>
    <t>3カ月粒度（デフォルト）</t>
  </si>
  <si>
    <t>半年目標を四半期マイルストーンに分解して渡す。</t>
  </si>
  <si>
    <t>初級層・若手</t>
  </si>
  <si>
    <t>1カ月粒度</t>
  </si>
  <si>
    <t>月次で到達点を明示し、短サイクルで達成体験を積ませる。</t>
  </si>
  <si>
    <t>半年目標 → 3カ月粒度（Q1/Q2）→ 1カ月粒度 への分解</t>
  </si>
  <si>
    <t>中堅層は半年目標をQ1/Q2に2分割すればOK。初級層は月次1〜6まで分解して渡す。各マイルストーンで達成状況を確認し、軌道修正するサイクルを回す。</t>
  </si>
  <si>
    <t>レベル</t>
  </si>
  <si>
    <t>半年目標（円）</t>
  </si>
  <si>
    <t>Q1（3カ月）</t>
  </si>
  <si>
    <t>Q2（3カ月）</t>
  </si>
  <si>
    <t>M1</t>
  </si>
  <si>
    <t>M2</t>
  </si>
  <si>
    <t>M3</t>
  </si>
  <si>
    <t>M4</t>
  </si>
  <si>
    <t>M5</t>
  </si>
  <si>
    <t>M6</t>
  </si>
  <si>
    <t>中堅</t>
  </si>
  <si>
    <t>初級</t>
  </si>
  <si>
    <t>【運用Tips】Q1終了時にQ1達成率を確認 → Q2の配分を微調整。初級層は月末時点でM1達成率を確認し、未達なら翌月以降の配分に反映する。「全部均等6分割」で渡すのではなく、繁忙期・事業特性に応じて配分に傾斜をつけるとさらに効果的。</t>
  </si>
  <si>
    <t>CHECK｜11項目チェックリスト</t>
  </si>
  <si>
    <t>設計した目標が「P/Lを動かす評価制度」の基準を満たしているか最終検証する</t>
  </si>
  <si>
    <t>すべてYESになるまで Sheet1〜5 を往復し修正すること。NOが残るまま運用を始めると、期初から制度が機能しないリスクが高い。</t>
  </si>
  <si>
    <t>No</t>
  </si>
  <si>
    <t>チェック項目</t>
  </si>
  <si>
    <t>YES/NO</t>
  </si>
  <si>
    <t>目標は具体的な数値で定義されているか（『売上向上』『品質改善』等の抽象表現がないか）</t>
  </si>
  <si>
    <t>目標の起点が『前年実績』になっていないか。役割標準値から独立して設計されているか</t>
  </si>
  <si>
    <t>役割標準値はメインプレイヤー層のB評価者（少し努力で届く水準）で校正されているか</t>
  </si>
  <si>
    <t>市場規模の上限（商圏×商材×シェア）を検討した上で標準値を算出しているか</t>
  </si>
  <si>
    <t>事業計画上の変化点（マーケ施策・新商品・人員・設備・競合・法改正）を調整係数で織り込んでいるか</t>
  </si>
  <si>
    <t>結果指標だけでなく行動指標（商談数・訪問数・提案数など）があるか</t>
  </si>
  <si>
    <t>コントロール外要因（為替・景気・天災等）を切り分けて別枠評価にしているか</t>
  </si>
  <si>
    <t>Must/Should/Betterの3層で個人目標が設定されているか</t>
  </si>
  <si>
    <t>1人あたりの目標数が3〜5個に収まっているか（過剰設計になっていないか）</t>
  </si>
  <si>
    <t>個人目標の積み上げが全社目標と整合しているか（差分が明示されているか）</t>
  </si>
  <si>
    <t>目標が社員のレベルに応じた時間粒度（3カ月・1カ月）に分解されているか</t>
  </si>
  <si>
    <t>YES集計</t>
  </si>
  <si>
    <t>/ 11（11個すべてYESになるまで運用開始不可）</t>
  </si>
  <si>
    <t>Sheet3_個人目標落とし込み</t>
    <phoneticPr fontId="21"/>
  </si>
  <si>
    <t>「前年比X%増」という目標設定が営業組織に生む精神的、構造的な歪みを避け、『役割の標準値』を起点として目標を設計するためのワークシートです。
記事『前年比10%増が営業を壊す｜中小企業の目標設定の罠とラチェット効果』の論理をそのまま実装に落とした構成になっています。</t>
    <rPh sb="23" eb="26">
      <t>セイシンテキ</t>
    </rPh>
    <phoneticPr fontId="21"/>
  </si>
  <si>
    <t>目標の起点を「前年比X%増」ではなく、市場規模×商材×シェアから逆算（＝仮説）される『役割の標準値』に置く。</t>
    <rPh sb="36" eb="38">
      <t>カセツ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</si>
</sst>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\(#,##0\);\-"/>
  </numFmts>
  <fonts count="26" x14ac:knownFonts="1">
    <font>
      <sz val="11"/>
      <color theme="1"/>
      <name val="ＭＳ Ｐゴシック"/>
      <family val="2"/>
      <scheme val="minor"/>
    </font>
    <font>
      <b/>
      <sz val="18"/>
      <color rgb="FFFFFFFF"/>
      <name val="BIZ UDゴシック"/>
      <family val="3"/>
      <charset val="128"/>
    </font>
    <font>
      <sz val="10"/>
      <color rgb="FFFFFFFF"/>
      <name val="BIZ UDゴシック"/>
      <family val="3"/>
      <charset val="128"/>
    </font>
    <font>
      <b/>
      <sz val="11"/>
      <color rgb="FFFFFFFF"/>
      <name val="BIZ UDゴシック"/>
      <family val="3"/>
      <charset val="128"/>
    </font>
    <font>
      <sz val="10"/>
      <color rgb="FF1A1A2E"/>
      <name val="BIZ UDゴシック"/>
      <family val="3"/>
      <charset val="128"/>
    </font>
    <font>
      <b/>
      <sz val="10"/>
      <color rgb="FF005461"/>
      <name val="BIZ UDゴシック"/>
      <family val="3"/>
      <charset val="128"/>
    </font>
    <font>
      <b/>
      <sz val="10"/>
      <color rgb="FFFFFFFF"/>
      <name val="BIZ UDゴシック"/>
      <family val="3"/>
      <charset val="128"/>
    </font>
    <font>
      <b/>
      <sz val="10"/>
      <color rgb="FF00B7B5"/>
      <name val="BIZ UDゴシック"/>
      <family val="3"/>
      <charset val="128"/>
    </font>
    <font>
      <b/>
      <sz val="10"/>
      <color rgb="FF1A1A2E"/>
      <name val="BIZ UDゴシック"/>
      <family val="3"/>
      <charset val="128"/>
    </font>
    <font>
      <sz val="9"/>
      <color rgb="FF4A5568"/>
      <name val="BIZ UDゴシック"/>
      <family val="3"/>
      <charset val="128"/>
    </font>
    <font>
      <b/>
      <sz val="13"/>
      <color rgb="FFFFFFFF"/>
      <name val="BIZ UDゴシック"/>
      <family val="3"/>
      <charset val="128"/>
    </font>
    <font>
      <sz val="10"/>
      <color rgb="FF4A5568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b/>
      <sz val="11"/>
      <color rgb="FF005461"/>
      <name val="BIZ UDゴシック"/>
      <family val="3"/>
      <charset val="128"/>
    </font>
    <font>
      <b/>
      <sz val="9"/>
      <color rgb="FF00B7B5"/>
      <name val="BIZ UDゴシック"/>
      <family val="3"/>
      <charset val="128"/>
    </font>
    <font>
      <b/>
      <sz val="10"/>
      <color rgb="FF003D47"/>
      <name val="BIZ UDゴシック"/>
      <family val="3"/>
      <charset val="128"/>
    </font>
    <font>
      <b/>
      <sz val="12"/>
      <color rgb="FFFFFFFF"/>
      <name val="BIZ UDゴシック"/>
      <family val="3"/>
      <charset val="128"/>
    </font>
    <font>
      <sz val="9"/>
      <color rgb="FFFFFFFF"/>
      <name val="BIZ UDゴシック"/>
      <family val="3"/>
      <charset val="128"/>
    </font>
    <font>
      <sz val="10"/>
      <color rgb="FFA0AEC0"/>
      <name val="BIZ UDゴシック"/>
      <family val="3"/>
      <charset val="128"/>
    </font>
    <font>
      <sz val="9"/>
      <color rgb="FF1A1A2E"/>
      <name val="BIZ UDゴシック"/>
      <family val="3"/>
      <charset val="128"/>
    </font>
    <font>
      <b/>
      <sz val="10"/>
      <color rgb="FFB83D3D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rgb="FF1A1A2E"/>
      <name val="BIZ UDゴシック"/>
      <family val="3"/>
      <charset val="128"/>
    </font>
    <font>
      <b/>
      <sz val="8"/>
      <color rgb="FF1A1A2E"/>
      <name val="BIZ UDゴシック"/>
      <family val="3"/>
      <charset val="128"/>
    </font>
    <font>
      <sz val="6"/>
      <color rgb="FF1A1A2E"/>
      <name val="BIZ UDゴシック"/>
      <family val="3"/>
      <charset val="128"/>
    </font>
    <font>
      <sz val="10"/>
      <color theme="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5461"/>
      </patternFill>
    </fill>
    <fill>
      <patternFill patternType="solid">
        <fgColor rgb="FF003D47"/>
      </patternFill>
    </fill>
    <fill>
      <patternFill patternType="solid">
        <fgColor rgb="FF018790"/>
      </patternFill>
    </fill>
    <fill>
      <patternFill patternType="solid">
        <fgColor rgb="FFE0F5F4"/>
      </patternFill>
    </fill>
    <fill>
      <patternFill patternType="solid">
        <fgColor rgb="FFF4F4F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medium">
        <color rgb="FFB2E4E3"/>
      </left>
      <right style="medium">
        <color rgb="FFB2E4E3"/>
      </right>
      <top style="medium">
        <color rgb="FFB2E4E3"/>
      </top>
      <bottom style="medium">
        <color rgb="FFB2E4E3"/>
      </bottom>
      <diagonal/>
    </border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0" fillId="0" borderId="2" xfId="0" applyBorder="1"/>
    <xf numFmtId="3" fontId="12" fillId="7" borderId="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3" fontId="8" fillId="5" borderId="2" xfId="0" applyNumberFormat="1" applyFont="1" applyFill="1" applyBorder="1" applyAlignment="1">
      <alignment horizontal="right" vertical="center" wrapText="1"/>
    </xf>
    <xf numFmtId="176" fontId="8" fillId="5" borderId="2" xfId="0" applyNumberFormat="1" applyFont="1" applyFill="1" applyBorder="1" applyAlignment="1">
      <alignment horizontal="right" vertical="center" wrapText="1"/>
    </xf>
    <xf numFmtId="1" fontId="12" fillId="7" borderId="2" xfId="0" applyNumberFormat="1" applyFont="1" applyFill="1" applyBorder="1" applyAlignment="1">
      <alignment horizontal="right" vertical="center" wrapText="1"/>
    </xf>
    <xf numFmtId="0" fontId="5" fillId="5" borderId="2" xfId="0" applyFont="1" applyFill="1" applyBorder="1" applyAlignment="1">
      <alignment horizontal="left" vertical="center" wrapText="1"/>
    </xf>
    <xf numFmtId="3" fontId="13" fillId="5" borderId="2" xfId="0" applyNumberFormat="1" applyFont="1" applyFill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176" fontId="12" fillId="7" borderId="2" xfId="0" applyNumberFormat="1" applyFont="1" applyFill="1" applyBorder="1" applyAlignment="1">
      <alignment horizontal="righ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3" fontId="16" fillId="2" borderId="2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center" wrapText="1"/>
    </xf>
    <xf numFmtId="177" fontId="12" fillId="0" borderId="2" xfId="0" applyNumberFormat="1" applyFont="1" applyBorder="1" applyAlignment="1">
      <alignment horizontal="right" vertical="center" wrapText="1"/>
    </xf>
    <xf numFmtId="177" fontId="4" fillId="6" borderId="2" xfId="0" applyNumberFormat="1" applyFont="1" applyFill="1" applyBorder="1" applyAlignment="1">
      <alignment horizontal="right" vertical="center" wrapText="1"/>
    </xf>
    <xf numFmtId="177" fontId="5" fillId="5" borderId="2" xfId="0" applyNumberFormat="1" applyFont="1" applyFill="1" applyBorder="1" applyAlignment="1">
      <alignment horizontal="right" vertical="center" wrapText="1"/>
    </xf>
    <xf numFmtId="177" fontId="18" fillId="0" borderId="2" xfId="0" applyNumberFormat="1" applyFont="1" applyBorder="1" applyAlignment="1">
      <alignment horizontal="right" vertical="center" wrapText="1"/>
    </xf>
    <xf numFmtId="0" fontId="0" fillId="3" borderId="2" xfId="0" applyFill="1" applyBorder="1"/>
    <xf numFmtId="3" fontId="6" fillId="3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177" fontId="9" fillId="6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0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3" fontId="12" fillId="7" borderId="2" xfId="0" applyNumberFormat="1" applyFont="1" applyFill="1" applyBorder="1" applyAlignment="1">
      <alignment horizontal="right" vertical="center" wrapText="1"/>
    </xf>
    <xf numFmtId="3" fontId="8" fillId="5" borderId="2" xfId="0" applyNumberFormat="1" applyFont="1" applyFill="1" applyBorder="1" applyAlignment="1">
      <alignment horizontal="right" vertical="center" wrapText="1"/>
    </xf>
    <xf numFmtId="177" fontId="16" fillId="2" borderId="2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5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3"/>
  <sheetViews>
    <sheetView showGridLines="0" tabSelected="1" workbookViewId="0"/>
  </sheetViews>
  <sheetFormatPr defaultColWidth="119.25" defaultRowHeight="13.5" x14ac:dyDescent="0.15"/>
  <cols>
    <col min="1" max="1" width="3.625" customWidth="1"/>
    <col min="2" max="2" width="16.875" customWidth="1"/>
    <col min="3" max="3" width="20" customWidth="1"/>
    <col min="4" max="8" width="16.875" customWidth="1"/>
  </cols>
  <sheetData>
    <row r="2" spans="2:8" x14ac:dyDescent="0.15">
      <c r="B2" s="38" t="s">
        <v>0</v>
      </c>
      <c r="C2" s="38"/>
      <c r="D2" s="38"/>
      <c r="E2" s="38"/>
      <c r="F2" s="38"/>
      <c r="G2" s="38"/>
      <c r="H2" s="38"/>
    </row>
    <row r="3" spans="2:8" x14ac:dyDescent="0.15">
      <c r="B3" s="38"/>
      <c r="C3" s="38"/>
      <c r="D3" s="38"/>
      <c r="E3" s="38"/>
      <c r="F3" s="38"/>
      <c r="G3" s="38"/>
      <c r="H3" s="38"/>
    </row>
    <row r="4" spans="2:8" x14ac:dyDescent="0.15">
      <c r="B4" s="38"/>
      <c r="C4" s="38"/>
      <c r="D4" s="38"/>
      <c r="E4" s="38"/>
      <c r="F4" s="38"/>
      <c r="G4" s="38"/>
      <c r="H4" s="38"/>
    </row>
    <row r="5" spans="2:8" x14ac:dyDescent="0.15">
      <c r="B5" s="39" t="s">
        <v>1</v>
      </c>
      <c r="C5" s="39"/>
      <c r="D5" s="39"/>
      <c r="E5" s="39"/>
      <c r="F5" s="39"/>
      <c r="G5" s="39"/>
      <c r="H5" s="39"/>
    </row>
    <row r="7" spans="2:8" x14ac:dyDescent="0.15">
      <c r="B7" s="40" t="s">
        <v>2</v>
      </c>
      <c r="C7" s="40"/>
      <c r="D7" s="40"/>
      <c r="E7" s="40"/>
      <c r="F7" s="40"/>
      <c r="G7" s="40"/>
      <c r="H7" s="40"/>
    </row>
    <row r="8" spans="2:8" x14ac:dyDescent="0.15">
      <c r="B8" s="41" t="s">
        <v>200</v>
      </c>
      <c r="C8" s="41"/>
      <c r="D8" s="41"/>
      <c r="E8" s="41"/>
      <c r="F8" s="41"/>
      <c r="G8" s="41"/>
      <c r="H8" s="41"/>
    </row>
    <row r="9" spans="2:8" x14ac:dyDescent="0.15">
      <c r="B9" s="41"/>
      <c r="C9" s="41"/>
      <c r="D9" s="41"/>
      <c r="E9" s="41"/>
      <c r="F9" s="41"/>
      <c r="G9" s="41"/>
      <c r="H9" s="41"/>
    </row>
    <row r="10" spans="2:8" x14ac:dyDescent="0.15">
      <c r="B10" s="41"/>
      <c r="C10" s="41"/>
      <c r="D10" s="41"/>
      <c r="E10" s="41"/>
      <c r="F10" s="41"/>
      <c r="G10" s="41"/>
      <c r="H10" s="41"/>
    </row>
    <row r="11" spans="2:8" x14ac:dyDescent="0.15">
      <c r="B11" s="41"/>
      <c r="C11" s="41"/>
      <c r="D11" s="41"/>
      <c r="E11" s="41"/>
      <c r="F11" s="41"/>
      <c r="G11" s="41"/>
      <c r="H11" s="41"/>
    </row>
    <row r="13" spans="2:8" x14ac:dyDescent="0.15">
      <c r="B13" s="40" t="s">
        <v>3</v>
      </c>
      <c r="C13" s="40"/>
      <c r="D13" s="40"/>
      <c r="E13" s="40"/>
      <c r="F13" s="40"/>
      <c r="G13" s="40"/>
      <c r="H13" s="40"/>
    </row>
    <row r="14" spans="2:8" x14ac:dyDescent="0.15">
      <c r="B14" s="42" t="s">
        <v>4</v>
      </c>
      <c r="C14" s="42"/>
      <c r="D14" s="59" t="s">
        <v>201</v>
      </c>
      <c r="E14" s="59"/>
      <c r="F14" s="59"/>
      <c r="G14" s="59"/>
      <c r="H14" s="59"/>
    </row>
    <row r="15" spans="2:8" x14ac:dyDescent="0.15">
      <c r="B15" s="42" t="s">
        <v>5</v>
      </c>
      <c r="C15" s="42"/>
      <c r="D15" s="59" t="s">
        <v>6</v>
      </c>
      <c r="E15" s="59"/>
      <c r="F15" s="59"/>
      <c r="G15" s="59"/>
      <c r="H15" s="59"/>
    </row>
    <row r="16" spans="2:8" x14ac:dyDescent="0.15">
      <c r="B16" s="42" t="s">
        <v>7</v>
      </c>
      <c r="C16" s="42"/>
      <c r="D16" s="59" t="s">
        <v>8</v>
      </c>
      <c r="E16" s="59"/>
      <c r="F16" s="59"/>
      <c r="G16" s="59"/>
      <c r="H16" s="59"/>
    </row>
    <row r="17" spans="2:8" x14ac:dyDescent="0.15">
      <c r="B17" s="42" t="s">
        <v>9</v>
      </c>
      <c r="C17" s="42"/>
      <c r="D17" s="59" t="s">
        <v>10</v>
      </c>
      <c r="E17" s="59"/>
      <c r="F17" s="59"/>
      <c r="G17" s="59"/>
      <c r="H17" s="59"/>
    </row>
    <row r="19" spans="2:8" x14ac:dyDescent="0.15">
      <c r="B19" s="40" t="s">
        <v>11</v>
      </c>
      <c r="C19" s="40"/>
      <c r="D19" s="40"/>
      <c r="E19" s="40"/>
      <c r="F19" s="40"/>
      <c r="G19" s="40"/>
      <c r="H19" s="40"/>
    </row>
    <row r="20" spans="2:8" x14ac:dyDescent="0.15">
      <c r="B20" s="2" t="s">
        <v>12</v>
      </c>
      <c r="C20" s="2" t="s">
        <v>13</v>
      </c>
      <c r="D20" s="44" t="s">
        <v>14</v>
      </c>
      <c r="E20" s="44"/>
      <c r="F20" s="44"/>
      <c r="G20" s="44"/>
      <c r="H20" s="44"/>
    </row>
    <row r="21" spans="2:8" x14ac:dyDescent="0.15">
      <c r="B21" s="3" t="s">
        <v>15</v>
      </c>
      <c r="C21" s="60" t="s">
        <v>16</v>
      </c>
      <c r="D21" s="59" t="s">
        <v>17</v>
      </c>
      <c r="E21" s="59"/>
      <c r="F21" s="59"/>
      <c r="G21" s="59"/>
      <c r="H21" s="59"/>
    </row>
    <row r="22" spans="2:8" x14ac:dyDescent="0.15">
      <c r="B22" s="3" t="s">
        <v>18</v>
      </c>
      <c r="C22" s="60" t="s">
        <v>19</v>
      </c>
      <c r="D22" s="59" t="s">
        <v>20</v>
      </c>
      <c r="E22" s="59"/>
      <c r="F22" s="59"/>
      <c r="G22" s="59"/>
      <c r="H22" s="59"/>
    </row>
    <row r="23" spans="2:8" x14ac:dyDescent="0.15">
      <c r="B23" s="3" t="s">
        <v>21</v>
      </c>
      <c r="C23" s="60" t="s">
        <v>199</v>
      </c>
      <c r="D23" s="59" t="s">
        <v>22</v>
      </c>
      <c r="E23" s="59"/>
      <c r="F23" s="59"/>
      <c r="G23" s="59"/>
      <c r="H23" s="59"/>
    </row>
    <row r="24" spans="2:8" x14ac:dyDescent="0.15">
      <c r="B24" s="3" t="s">
        <v>23</v>
      </c>
      <c r="C24" s="60" t="s">
        <v>24</v>
      </c>
      <c r="D24" s="59" t="s">
        <v>25</v>
      </c>
      <c r="E24" s="59"/>
      <c r="F24" s="59"/>
      <c r="G24" s="59"/>
      <c r="H24" s="59"/>
    </row>
    <row r="25" spans="2:8" x14ac:dyDescent="0.15">
      <c r="B25" s="3" t="s">
        <v>26</v>
      </c>
      <c r="C25" s="60" t="s">
        <v>27</v>
      </c>
      <c r="D25" s="59" t="s">
        <v>28</v>
      </c>
      <c r="E25" s="59"/>
      <c r="F25" s="59"/>
      <c r="G25" s="59"/>
      <c r="H25" s="59"/>
    </row>
    <row r="26" spans="2:8" x14ac:dyDescent="0.15">
      <c r="B26" s="3" t="s">
        <v>29</v>
      </c>
      <c r="C26" s="60" t="s">
        <v>30</v>
      </c>
      <c r="D26" s="59" t="s">
        <v>31</v>
      </c>
      <c r="E26" s="59"/>
      <c r="F26" s="59"/>
      <c r="G26" s="59"/>
      <c r="H26" s="59"/>
    </row>
    <row r="28" spans="2:8" x14ac:dyDescent="0.15">
      <c r="B28" s="45" t="s">
        <v>32</v>
      </c>
      <c r="C28" s="45"/>
      <c r="D28" s="45"/>
      <c r="E28" s="45"/>
      <c r="F28" s="45"/>
      <c r="G28" s="45"/>
      <c r="H28" s="45"/>
    </row>
    <row r="29" spans="2:8" x14ac:dyDescent="0.15">
      <c r="B29" s="45"/>
      <c r="C29" s="45"/>
      <c r="D29" s="45"/>
      <c r="E29" s="45"/>
      <c r="F29" s="45"/>
      <c r="G29" s="45"/>
      <c r="H29" s="45"/>
    </row>
    <row r="30" spans="2:8" x14ac:dyDescent="0.15">
      <c r="B30" s="45"/>
      <c r="C30" s="45"/>
      <c r="D30" s="45"/>
      <c r="E30" s="45"/>
      <c r="F30" s="45"/>
      <c r="G30" s="45"/>
      <c r="H30" s="45"/>
    </row>
    <row r="31" spans="2:8" x14ac:dyDescent="0.15">
      <c r="B31" s="45"/>
      <c r="C31" s="45"/>
      <c r="D31" s="45"/>
      <c r="E31" s="45"/>
      <c r="F31" s="45"/>
      <c r="G31" s="45"/>
      <c r="H31" s="45"/>
    </row>
    <row r="33" spans="2:8" x14ac:dyDescent="0.15">
      <c r="B33" s="46" t="s">
        <v>33</v>
      </c>
      <c r="C33" s="46"/>
      <c r="D33" s="46"/>
      <c r="E33" s="46"/>
      <c r="F33" s="46"/>
      <c r="G33" s="46"/>
      <c r="H33" s="46"/>
    </row>
  </sheetData>
  <mergeCells count="23">
    <mergeCell ref="B28:H31"/>
    <mergeCell ref="B33:H33"/>
    <mergeCell ref="D22:H22"/>
    <mergeCell ref="D23:H23"/>
    <mergeCell ref="D24:H24"/>
    <mergeCell ref="D25:H25"/>
    <mergeCell ref="D26:H26"/>
    <mergeCell ref="B17:C17"/>
    <mergeCell ref="D17:H17"/>
    <mergeCell ref="B19:H19"/>
    <mergeCell ref="D20:H20"/>
    <mergeCell ref="D21:H21"/>
    <mergeCell ref="B14:C14"/>
    <mergeCell ref="D14:H14"/>
    <mergeCell ref="B15:C15"/>
    <mergeCell ref="D15:H15"/>
    <mergeCell ref="B16:C16"/>
    <mergeCell ref="D16:H16"/>
    <mergeCell ref="B2:H4"/>
    <mergeCell ref="B5:H5"/>
    <mergeCell ref="B7:H7"/>
    <mergeCell ref="B8:H11"/>
    <mergeCell ref="B13:H13"/>
  </mergeCells>
  <phoneticPr fontId="21"/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35"/>
  <sheetViews>
    <sheetView showGridLines="0" workbookViewId="0">
      <selection activeCell="B5" sqref="B5:E6"/>
    </sheetView>
  </sheetViews>
  <sheetFormatPr defaultRowHeight="13.5" x14ac:dyDescent="0.15"/>
  <cols>
    <col min="1" max="1" width="3" customWidth="1"/>
    <col min="2" max="2" width="34.75" customWidth="1"/>
    <col min="3" max="3" width="18" customWidth="1"/>
    <col min="4" max="4" width="16" customWidth="1"/>
    <col min="5" max="5" width="34" customWidth="1"/>
  </cols>
  <sheetData>
    <row r="2" spans="2:5" ht="30" customHeight="1" x14ac:dyDescent="0.15">
      <c r="B2" s="47" t="s">
        <v>34</v>
      </c>
      <c r="C2" s="47"/>
      <c r="D2" s="47"/>
      <c r="E2" s="47"/>
    </row>
    <row r="3" spans="2:5" x14ac:dyDescent="0.15">
      <c r="B3" s="48" t="s">
        <v>35</v>
      </c>
      <c r="C3" s="48"/>
      <c r="D3" s="48"/>
      <c r="E3" s="48"/>
    </row>
    <row r="5" spans="2:5" ht="20.100000000000001" customHeight="1" x14ac:dyDescent="0.15">
      <c r="B5" s="41" t="s">
        <v>36</v>
      </c>
      <c r="C5" s="41"/>
      <c r="D5" s="41"/>
      <c r="E5" s="41"/>
    </row>
    <row r="6" spans="2:5" ht="20.100000000000001" customHeight="1" x14ac:dyDescent="0.15">
      <c r="B6" s="41"/>
      <c r="C6" s="41"/>
      <c r="D6" s="41"/>
      <c r="E6" s="41"/>
    </row>
    <row r="8" spans="2:5" ht="24" customHeight="1" x14ac:dyDescent="0.15">
      <c r="B8" s="40" t="s">
        <v>37</v>
      </c>
      <c r="C8" s="40"/>
      <c r="D8" s="40"/>
      <c r="E8" s="40"/>
    </row>
    <row r="9" spans="2:5" ht="21.95" customHeight="1" x14ac:dyDescent="0.15">
      <c r="B9" s="5" t="s">
        <v>38</v>
      </c>
      <c r="C9" s="49" t="s">
        <v>39</v>
      </c>
      <c r="D9" s="49"/>
      <c r="E9" s="6" t="s">
        <v>40</v>
      </c>
    </row>
    <row r="10" spans="2:5" ht="21.95" customHeight="1" x14ac:dyDescent="0.15">
      <c r="B10" s="5" t="s">
        <v>41</v>
      </c>
      <c r="C10" s="49" t="s">
        <v>42</v>
      </c>
      <c r="D10" s="49"/>
      <c r="E10" s="6" t="s">
        <v>40</v>
      </c>
    </row>
    <row r="11" spans="2:5" ht="21.95" customHeight="1" x14ac:dyDescent="0.15">
      <c r="B11" s="5" t="s">
        <v>43</v>
      </c>
      <c r="C11" s="49" t="s">
        <v>44</v>
      </c>
      <c r="D11" s="49"/>
      <c r="E11" s="6" t="s">
        <v>40</v>
      </c>
    </row>
    <row r="13" spans="2:5" ht="24" customHeight="1" x14ac:dyDescent="0.15">
      <c r="B13" s="40" t="s">
        <v>45</v>
      </c>
      <c r="C13" s="40"/>
      <c r="D13" s="40"/>
      <c r="E13" s="40"/>
    </row>
    <row r="14" spans="2:5" ht="21.95" customHeight="1" x14ac:dyDescent="0.15">
      <c r="B14" s="5" t="s">
        <v>46</v>
      </c>
      <c r="C14" s="7">
        <v>1200</v>
      </c>
      <c r="D14" s="8" t="s">
        <v>47</v>
      </c>
      <c r="E14" s="9" t="s">
        <v>48</v>
      </c>
    </row>
    <row r="15" spans="2:5" ht="21.95" customHeight="1" x14ac:dyDescent="0.15">
      <c r="B15" s="5" t="s">
        <v>49</v>
      </c>
      <c r="C15" s="7">
        <v>8000000</v>
      </c>
      <c r="D15" s="8" t="s">
        <v>50</v>
      </c>
      <c r="E15" s="9" t="s">
        <v>51</v>
      </c>
    </row>
    <row r="16" spans="2:5" ht="21.95" customHeight="1" x14ac:dyDescent="0.15">
      <c r="B16" s="5" t="s">
        <v>52</v>
      </c>
      <c r="C16" s="10">
        <f>C14*C15</f>
        <v>9600000000</v>
      </c>
      <c r="D16" s="8" t="s">
        <v>50</v>
      </c>
      <c r="E16" s="9" t="s">
        <v>53</v>
      </c>
    </row>
    <row r="18" spans="2:5" ht="24" customHeight="1" x14ac:dyDescent="0.15">
      <c r="B18" s="40" t="s">
        <v>54</v>
      </c>
      <c r="C18" s="40"/>
      <c r="D18" s="40"/>
      <c r="E18" s="40"/>
    </row>
    <row r="19" spans="2:5" ht="21.95" customHeight="1" x14ac:dyDescent="0.15">
      <c r="B19" s="5" t="s">
        <v>55</v>
      </c>
      <c r="C19" s="7">
        <v>400000000</v>
      </c>
      <c r="D19" s="8" t="s">
        <v>50</v>
      </c>
      <c r="E19" s="9" t="s">
        <v>56</v>
      </c>
    </row>
    <row r="20" spans="2:5" ht="21.95" customHeight="1" x14ac:dyDescent="0.15">
      <c r="B20" s="5" t="s">
        <v>57</v>
      </c>
      <c r="C20" s="11">
        <f>IFERROR(C19/C16,0)</f>
        <v>4.1666666666666664E-2</v>
      </c>
      <c r="D20" s="6" t="s">
        <v>40</v>
      </c>
      <c r="E20" s="9" t="s">
        <v>58</v>
      </c>
    </row>
    <row r="22" spans="2:5" ht="24" customHeight="1" x14ac:dyDescent="0.15">
      <c r="B22" s="40" t="s">
        <v>59</v>
      </c>
      <c r="C22" s="40"/>
      <c r="D22" s="40"/>
      <c r="E22" s="40"/>
    </row>
    <row r="23" spans="2:5" ht="21.95" customHeight="1" x14ac:dyDescent="0.15">
      <c r="B23" s="5" t="s">
        <v>60</v>
      </c>
      <c r="C23" s="12">
        <v>5</v>
      </c>
      <c r="D23" s="8" t="s">
        <v>47</v>
      </c>
      <c r="E23" s="9" t="s">
        <v>61</v>
      </c>
    </row>
    <row r="24" spans="2:5" ht="21.95" customHeight="1" x14ac:dyDescent="0.15">
      <c r="B24" s="5" t="s">
        <v>62</v>
      </c>
      <c r="C24" s="7">
        <v>10000000</v>
      </c>
      <c r="D24" s="8" t="s">
        <v>50</v>
      </c>
      <c r="E24" s="9" t="s">
        <v>63</v>
      </c>
    </row>
    <row r="26" spans="2:5" ht="24" customHeight="1" x14ac:dyDescent="0.15">
      <c r="B26" s="40" t="s">
        <v>64</v>
      </c>
      <c r="C26" s="40"/>
      <c r="D26" s="40"/>
      <c r="E26" s="40"/>
    </row>
    <row r="27" spans="2:5" ht="21.95" customHeight="1" x14ac:dyDescent="0.15">
      <c r="B27" s="5" t="s">
        <v>65</v>
      </c>
      <c r="C27" s="10">
        <f>C23*C24*0.8</f>
        <v>40000000</v>
      </c>
      <c r="D27" s="8" t="s">
        <v>50</v>
      </c>
      <c r="E27" s="9" t="s">
        <v>66</v>
      </c>
    </row>
    <row r="28" spans="2:5" ht="27.95" customHeight="1" x14ac:dyDescent="0.15">
      <c r="B28" s="13" t="s">
        <v>67</v>
      </c>
      <c r="C28" s="14">
        <f>C23*C24</f>
        <v>50000000</v>
      </c>
      <c r="D28" s="8" t="s">
        <v>50</v>
      </c>
      <c r="E28" s="15" t="s">
        <v>68</v>
      </c>
    </row>
    <row r="29" spans="2:5" ht="21.95" customHeight="1" x14ac:dyDescent="0.15">
      <c r="B29" s="5" t="s">
        <v>69</v>
      </c>
      <c r="C29" s="10">
        <f>C23*C24*1.2</f>
        <v>60000000</v>
      </c>
      <c r="D29" s="8" t="s">
        <v>50</v>
      </c>
      <c r="E29" s="9" t="s">
        <v>70</v>
      </c>
    </row>
    <row r="32" spans="2:5" x14ac:dyDescent="0.15">
      <c r="B32" s="50" t="s">
        <v>71</v>
      </c>
      <c r="C32" s="50"/>
      <c r="D32" s="50"/>
      <c r="E32" s="50"/>
    </row>
    <row r="33" spans="2:5" x14ac:dyDescent="0.15">
      <c r="B33" s="50"/>
      <c r="C33" s="50"/>
      <c r="D33" s="50"/>
      <c r="E33" s="50"/>
    </row>
    <row r="34" spans="2:5" x14ac:dyDescent="0.15">
      <c r="B34" s="50"/>
      <c r="C34" s="50"/>
      <c r="D34" s="50"/>
      <c r="E34" s="50"/>
    </row>
    <row r="35" spans="2:5" x14ac:dyDescent="0.15">
      <c r="B35" s="50"/>
      <c r="C35" s="50"/>
      <c r="D35" s="50"/>
      <c r="E35" s="50"/>
    </row>
  </sheetData>
  <mergeCells count="12">
    <mergeCell ref="B26:E26"/>
    <mergeCell ref="B32:E35"/>
    <mergeCell ref="C10:D10"/>
    <mergeCell ref="C11:D11"/>
    <mergeCell ref="B13:E13"/>
    <mergeCell ref="B18:E18"/>
    <mergeCell ref="B22:E22"/>
    <mergeCell ref="B2:E2"/>
    <mergeCell ref="B3:E3"/>
    <mergeCell ref="B5:E6"/>
    <mergeCell ref="B8:E8"/>
    <mergeCell ref="C9:D9"/>
  </mergeCells>
  <phoneticPr fontId="21"/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0"/>
  <sheetViews>
    <sheetView showGridLines="0" workbookViewId="0">
      <selection activeCell="H10" sqref="H10"/>
    </sheetView>
  </sheetViews>
  <sheetFormatPr defaultRowHeight="13.5" x14ac:dyDescent="0.15"/>
  <cols>
    <col min="1" max="1" width="3" customWidth="1"/>
    <col min="2" max="2" width="26" customWidth="1"/>
    <col min="3" max="3" width="12" customWidth="1"/>
    <col min="4" max="4" width="34" customWidth="1"/>
    <col min="5" max="5" width="22" customWidth="1"/>
  </cols>
  <sheetData>
    <row r="2" spans="2:5" ht="30" customHeight="1" x14ac:dyDescent="0.15">
      <c r="B2" s="47" t="s">
        <v>72</v>
      </c>
      <c r="C2" s="47"/>
      <c r="D2" s="47"/>
      <c r="E2" s="47"/>
    </row>
    <row r="3" spans="2:5" x14ac:dyDescent="0.15">
      <c r="B3" s="48" t="s">
        <v>73</v>
      </c>
      <c r="C3" s="48"/>
      <c r="D3" s="48"/>
      <c r="E3" s="48"/>
    </row>
    <row r="5" spans="2:5" ht="20.100000000000001" customHeight="1" x14ac:dyDescent="0.15">
      <c r="B5" s="41" t="s">
        <v>74</v>
      </c>
      <c r="C5" s="41"/>
      <c r="D5" s="41"/>
      <c r="E5" s="41"/>
    </row>
    <row r="6" spans="2:5" ht="20.100000000000001" customHeight="1" x14ac:dyDescent="0.15">
      <c r="B6" s="41"/>
      <c r="C6" s="41"/>
      <c r="D6" s="41"/>
      <c r="E6" s="41"/>
    </row>
    <row r="8" spans="2:5" ht="24" customHeight="1" x14ac:dyDescent="0.15">
      <c r="B8" s="2" t="s">
        <v>75</v>
      </c>
      <c r="C8" s="2" t="s">
        <v>76</v>
      </c>
      <c r="D8" s="2" t="s">
        <v>77</v>
      </c>
      <c r="E8" s="2" t="s">
        <v>78</v>
      </c>
    </row>
    <row r="9" spans="2:5" ht="24" customHeight="1" x14ac:dyDescent="0.15">
      <c r="B9" s="5" t="s">
        <v>79</v>
      </c>
      <c r="C9" s="16">
        <v>0</v>
      </c>
      <c r="D9" s="17" t="s">
        <v>40</v>
      </c>
      <c r="E9" s="18" t="s">
        <v>80</v>
      </c>
    </row>
    <row r="10" spans="2:5" ht="24" customHeight="1" x14ac:dyDescent="0.15">
      <c r="B10" s="5" t="s">
        <v>81</v>
      </c>
      <c r="C10" s="16">
        <v>0</v>
      </c>
      <c r="D10" s="17" t="s">
        <v>40</v>
      </c>
      <c r="E10" s="18" t="s">
        <v>82</v>
      </c>
    </row>
    <row r="11" spans="2:5" ht="24" customHeight="1" x14ac:dyDescent="0.15">
      <c r="B11" s="5" t="s">
        <v>83</v>
      </c>
      <c r="C11" s="16">
        <v>0</v>
      </c>
      <c r="D11" s="17" t="s">
        <v>40</v>
      </c>
      <c r="E11" s="18" t="s">
        <v>84</v>
      </c>
    </row>
    <row r="12" spans="2:5" ht="24" customHeight="1" x14ac:dyDescent="0.15">
      <c r="B12" s="5" t="s">
        <v>85</v>
      </c>
      <c r="C12" s="16">
        <v>0</v>
      </c>
      <c r="D12" s="17" t="s">
        <v>40</v>
      </c>
      <c r="E12" s="18" t="s">
        <v>86</v>
      </c>
    </row>
    <row r="13" spans="2:5" ht="24" customHeight="1" x14ac:dyDescent="0.15">
      <c r="B13" s="5" t="s">
        <v>87</v>
      </c>
      <c r="C13" s="16">
        <v>0</v>
      </c>
      <c r="D13" s="17" t="s">
        <v>40</v>
      </c>
      <c r="E13" s="18" t="s">
        <v>88</v>
      </c>
    </row>
    <row r="14" spans="2:5" ht="24" customHeight="1" x14ac:dyDescent="0.15">
      <c r="B14" s="5" t="s">
        <v>89</v>
      </c>
      <c r="C14" s="16">
        <v>0</v>
      </c>
      <c r="D14" s="17" t="s">
        <v>40</v>
      </c>
      <c r="E14" s="18" t="s">
        <v>90</v>
      </c>
    </row>
    <row r="15" spans="2:5" ht="24" customHeight="1" x14ac:dyDescent="0.15">
      <c r="B15" s="5" t="s">
        <v>91</v>
      </c>
      <c r="C15" s="16">
        <v>0</v>
      </c>
      <c r="D15" s="17" t="s">
        <v>40</v>
      </c>
      <c r="E15" s="18" t="s">
        <v>92</v>
      </c>
    </row>
    <row r="16" spans="2:5" ht="26.1" customHeight="1" x14ac:dyDescent="0.15">
      <c r="B16" s="19" t="s">
        <v>93</v>
      </c>
      <c r="C16" s="20">
        <f>SUM(C9:C15)</f>
        <v>0</v>
      </c>
      <c r="D16" s="51" t="s">
        <v>94</v>
      </c>
      <c r="E16" s="51"/>
    </row>
    <row r="18" spans="2:5" ht="24" customHeight="1" x14ac:dyDescent="0.15">
      <c r="B18" s="40" t="s">
        <v>95</v>
      </c>
      <c r="C18" s="40"/>
      <c r="D18" s="40"/>
      <c r="E18" s="40"/>
    </row>
    <row r="19" spans="2:5" ht="21.95" customHeight="1" x14ac:dyDescent="0.15">
      <c r="B19" s="5" t="s">
        <v>96</v>
      </c>
      <c r="C19" s="10">
        <f>Sheet1_役割標準値設定!C28</f>
        <v>50000000</v>
      </c>
      <c r="D19" s="52" t="s">
        <v>97</v>
      </c>
      <c r="E19" s="52"/>
    </row>
    <row r="20" spans="2:5" ht="30" customHeight="1" x14ac:dyDescent="0.15">
      <c r="B20" s="21" t="s">
        <v>98</v>
      </c>
      <c r="C20" s="22">
        <f>C19*(1+C16)</f>
        <v>50000000</v>
      </c>
      <c r="D20" s="53" t="s">
        <v>99</v>
      </c>
      <c r="E20" s="53"/>
    </row>
  </sheetData>
  <mergeCells count="7">
    <mergeCell ref="D19:E19"/>
    <mergeCell ref="D20:E20"/>
    <mergeCell ref="B2:E2"/>
    <mergeCell ref="B3:E3"/>
    <mergeCell ref="B5:E6"/>
    <mergeCell ref="D16:E16"/>
    <mergeCell ref="B18:E18"/>
  </mergeCells>
  <phoneticPr fontId="21"/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17"/>
  <sheetViews>
    <sheetView showGridLines="0" workbookViewId="0">
      <selection activeCell="F23" sqref="F23"/>
    </sheetView>
  </sheetViews>
  <sheetFormatPr defaultRowHeight="13.5" x14ac:dyDescent="0.15"/>
  <cols>
    <col min="1" max="1" width="3" customWidth="1"/>
    <col min="2" max="2" width="14" customWidth="1"/>
    <col min="3" max="4" width="18" customWidth="1"/>
    <col min="5" max="7" width="16" customWidth="1"/>
    <col min="8" max="8" width="22" customWidth="1"/>
  </cols>
  <sheetData>
    <row r="2" spans="2:8" ht="30" customHeight="1" x14ac:dyDescent="0.15">
      <c r="B2" s="47" t="s">
        <v>100</v>
      </c>
      <c r="C2" s="47"/>
      <c r="D2" s="47"/>
      <c r="E2" s="47"/>
      <c r="F2" s="47"/>
      <c r="G2" s="47"/>
      <c r="H2" s="47"/>
    </row>
    <row r="3" spans="2:8" x14ac:dyDescent="0.15">
      <c r="B3" s="48" t="s">
        <v>101</v>
      </c>
      <c r="C3" s="48"/>
      <c r="D3" s="48"/>
      <c r="E3" s="48"/>
      <c r="F3" s="48"/>
      <c r="G3" s="48"/>
      <c r="H3" s="48"/>
    </row>
    <row r="5" spans="2:8" ht="20.100000000000001" customHeight="1" x14ac:dyDescent="0.15">
      <c r="B5" s="41" t="s">
        <v>102</v>
      </c>
      <c r="C5" s="41"/>
      <c r="D5" s="41"/>
      <c r="E5" s="41"/>
      <c r="F5" s="41"/>
      <c r="G5" s="41"/>
      <c r="H5" s="41"/>
    </row>
    <row r="6" spans="2:8" ht="20.100000000000001" customHeight="1" x14ac:dyDescent="0.15">
      <c r="B6" s="41"/>
      <c r="C6" s="41"/>
      <c r="D6" s="41"/>
      <c r="E6" s="41"/>
      <c r="F6" s="41"/>
      <c r="G6" s="41"/>
      <c r="H6" s="41"/>
    </row>
    <row r="8" spans="2:8" ht="26.1" customHeight="1" x14ac:dyDescent="0.15">
      <c r="B8" s="2" t="s">
        <v>103</v>
      </c>
      <c r="C8" s="2" t="s">
        <v>104</v>
      </c>
      <c r="D8" s="2" t="s">
        <v>105</v>
      </c>
      <c r="E8" s="2" t="s">
        <v>106</v>
      </c>
      <c r="F8" s="2" t="s">
        <v>107</v>
      </c>
      <c r="G8" s="2" t="s">
        <v>108</v>
      </c>
      <c r="H8" s="2" t="s">
        <v>109</v>
      </c>
    </row>
    <row r="9" spans="2:8" ht="21.95" customHeight="1" x14ac:dyDescent="0.15">
      <c r="B9" s="1" t="s">
        <v>110</v>
      </c>
      <c r="C9" s="1" t="s">
        <v>111</v>
      </c>
      <c r="D9" s="24">
        <v>6000000</v>
      </c>
      <c r="E9" s="25">
        <f t="shared" ref="E9:E16" si="0">D9*0.9</f>
        <v>5400000</v>
      </c>
      <c r="F9" s="26">
        <f t="shared" ref="F9:F16" si="1">D9</f>
        <v>6000000</v>
      </c>
      <c r="G9" s="25">
        <f t="shared" ref="G9:G16" si="2">D9*1.1</f>
        <v>6600000.0000000009</v>
      </c>
      <c r="H9" s="9" t="s">
        <v>112</v>
      </c>
    </row>
    <row r="10" spans="2:8" ht="21.95" customHeight="1" x14ac:dyDescent="0.15">
      <c r="B10" s="1" t="s">
        <v>113</v>
      </c>
      <c r="C10" s="1" t="s">
        <v>114</v>
      </c>
      <c r="D10" s="24">
        <v>5500000</v>
      </c>
      <c r="E10" s="25">
        <f t="shared" si="0"/>
        <v>4950000</v>
      </c>
      <c r="F10" s="26">
        <f t="shared" si="1"/>
        <v>5500000</v>
      </c>
      <c r="G10" s="25">
        <f t="shared" si="2"/>
        <v>6050000.0000000009</v>
      </c>
      <c r="H10" s="9" t="s">
        <v>115</v>
      </c>
    </row>
    <row r="11" spans="2:8" ht="21.95" customHeight="1" x14ac:dyDescent="0.15">
      <c r="B11" s="1" t="s">
        <v>40</v>
      </c>
      <c r="C11" s="1" t="s">
        <v>40</v>
      </c>
      <c r="D11" s="27">
        <v>0</v>
      </c>
      <c r="E11" s="25">
        <f t="shared" si="0"/>
        <v>0</v>
      </c>
      <c r="F11" s="26">
        <f t="shared" si="1"/>
        <v>0</v>
      </c>
      <c r="G11" s="25">
        <f t="shared" si="2"/>
        <v>0</v>
      </c>
      <c r="H11" s="9" t="s">
        <v>40</v>
      </c>
    </row>
    <row r="12" spans="2:8" ht="21.95" customHeight="1" x14ac:dyDescent="0.15">
      <c r="B12" s="1" t="s">
        <v>40</v>
      </c>
      <c r="C12" s="1" t="s">
        <v>40</v>
      </c>
      <c r="D12" s="27">
        <v>0</v>
      </c>
      <c r="E12" s="25">
        <f t="shared" si="0"/>
        <v>0</v>
      </c>
      <c r="F12" s="26">
        <f t="shared" si="1"/>
        <v>0</v>
      </c>
      <c r="G12" s="25">
        <f t="shared" si="2"/>
        <v>0</v>
      </c>
      <c r="H12" s="9" t="s">
        <v>40</v>
      </c>
    </row>
    <row r="13" spans="2:8" ht="21.95" customHeight="1" x14ac:dyDescent="0.15">
      <c r="B13" s="1" t="s">
        <v>40</v>
      </c>
      <c r="C13" s="1" t="s">
        <v>40</v>
      </c>
      <c r="D13" s="27">
        <v>0</v>
      </c>
      <c r="E13" s="25">
        <f t="shared" si="0"/>
        <v>0</v>
      </c>
      <c r="F13" s="26">
        <f t="shared" si="1"/>
        <v>0</v>
      </c>
      <c r="G13" s="25">
        <f t="shared" si="2"/>
        <v>0</v>
      </c>
      <c r="H13" s="9" t="s">
        <v>40</v>
      </c>
    </row>
    <row r="14" spans="2:8" ht="21.95" customHeight="1" x14ac:dyDescent="0.15">
      <c r="B14" s="1" t="s">
        <v>40</v>
      </c>
      <c r="C14" s="1" t="s">
        <v>40</v>
      </c>
      <c r="D14" s="27">
        <v>0</v>
      </c>
      <c r="E14" s="25">
        <f t="shared" si="0"/>
        <v>0</v>
      </c>
      <c r="F14" s="26">
        <f t="shared" si="1"/>
        <v>0</v>
      </c>
      <c r="G14" s="25">
        <f t="shared" si="2"/>
        <v>0</v>
      </c>
      <c r="H14" s="9" t="s">
        <v>40</v>
      </c>
    </row>
    <row r="15" spans="2:8" ht="21.95" customHeight="1" x14ac:dyDescent="0.15">
      <c r="B15" s="1" t="s">
        <v>40</v>
      </c>
      <c r="C15" s="1" t="s">
        <v>40</v>
      </c>
      <c r="D15" s="27">
        <v>0</v>
      </c>
      <c r="E15" s="25">
        <f t="shared" si="0"/>
        <v>0</v>
      </c>
      <c r="F15" s="26">
        <f t="shared" si="1"/>
        <v>0</v>
      </c>
      <c r="G15" s="25">
        <f t="shared" si="2"/>
        <v>0</v>
      </c>
      <c r="H15" s="9" t="s">
        <v>40</v>
      </c>
    </row>
    <row r="16" spans="2:8" ht="21.95" customHeight="1" x14ac:dyDescent="0.15">
      <c r="B16" s="1" t="s">
        <v>40</v>
      </c>
      <c r="C16" s="1" t="s">
        <v>40</v>
      </c>
      <c r="D16" s="27">
        <v>0</v>
      </c>
      <c r="E16" s="25">
        <f t="shared" si="0"/>
        <v>0</v>
      </c>
      <c r="F16" s="26">
        <f t="shared" si="1"/>
        <v>0</v>
      </c>
      <c r="G16" s="25">
        <f t="shared" si="2"/>
        <v>0</v>
      </c>
      <c r="H16" s="9" t="s">
        <v>40</v>
      </c>
    </row>
    <row r="17" spans="2:8" ht="26.1" customHeight="1" x14ac:dyDescent="0.15">
      <c r="B17" s="19" t="s">
        <v>116</v>
      </c>
      <c r="C17" s="28" t="s">
        <v>40</v>
      </c>
      <c r="D17" s="29">
        <f>SUM(D9:D16)</f>
        <v>11500000</v>
      </c>
      <c r="E17" s="29">
        <f>SUM(E9:E16)</f>
        <v>10350000</v>
      </c>
      <c r="F17" s="29">
        <f>SUM(F9:F16)</f>
        <v>11500000</v>
      </c>
      <c r="G17" s="29">
        <f>SUM(G9:G16)</f>
        <v>12650000.000000002</v>
      </c>
      <c r="H17" s="28" t="s">
        <v>40</v>
      </c>
    </row>
  </sheetData>
  <mergeCells count="3">
    <mergeCell ref="B2:H2"/>
    <mergeCell ref="B3:H3"/>
    <mergeCell ref="B5:H6"/>
  </mergeCells>
  <phoneticPr fontId="21"/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2"/>
  <sheetViews>
    <sheetView showGridLines="0" workbookViewId="0">
      <selection activeCell="G13" sqref="G13"/>
    </sheetView>
  </sheetViews>
  <sheetFormatPr defaultRowHeight="13.5" x14ac:dyDescent="0.15"/>
  <cols>
    <col min="1" max="1" width="3" customWidth="1"/>
    <col min="2" max="2" width="32" customWidth="1"/>
    <col min="3" max="4" width="18" customWidth="1"/>
    <col min="5" max="5" width="38" customWidth="1"/>
  </cols>
  <sheetData>
    <row r="2" spans="2:5" ht="30" customHeight="1" x14ac:dyDescent="0.15">
      <c r="B2" s="47" t="s">
        <v>117</v>
      </c>
      <c r="C2" s="47"/>
      <c r="D2" s="47"/>
      <c r="E2" s="47"/>
    </row>
    <row r="3" spans="2:5" x14ac:dyDescent="0.15">
      <c r="B3" s="48" t="s">
        <v>25</v>
      </c>
      <c r="C3" s="48"/>
      <c r="D3" s="48"/>
      <c r="E3" s="48"/>
    </row>
    <row r="5" spans="2:5" ht="20.100000000000001" customHeight="1" x14ac:dyDescent="0.15">
      <c r="B5" s="41" t="s">
        <v>118</v>
      </c>
      <c r="C5" s="41"/>
      <c r="D5" s="41"/>
      <c r="E5" s="41"/>
    </row>
    <row r="6" spans="2:5" ht="20.100000000000001" customHeight="1" x14ac:dyDescent="0.15">
      <c r="B6" s="41"/>
      <c r="C6" s="41"/>
      <c r="D6" s="41"/>
      <c r="E6" s="41"/>
    </row>
    <row r="7" spans="2:5" ht="20.100000000000001" customHeight="1" x14ac:dyDescent="0.15">
      <c r="B7" s="41"/>
      <c r="C7" s="41"/>
      <c r="D7" s="41"/>
      <c r="E7" s="41"/>
    </row>
    <row r="9" spans="2:5" ht="24" customHeight="1" x14ac:dyDescent="0.15">
      <c r="B9" s="5" t="s">
        <v>119</v>
      </c>
      <c r="C9" s="54">
        <v>50000000</v>
      </c>
      <c r="D9" s="54"/>
      <c r="E9" s="9" t="s">
        <v>120</v>
      </c>
    </row>
    <row r="10" spans="2:5" ht="24" customHeight="1" x14ac:dyDescent="0.15">
      <c r="B10" s="5" t="s">
        <v>121</v>
      </c>
      <c r="C10" s="55">
        <f>Sheet3_個人目標落とし込み!E17</f>
        <v>10350000</v>
      </c>
      <c r="D10" s="55"/>
      <c r="E10" s="9" t="s">
        <v>122</v>
      </c>
    </row>
    <row r="11" spans="2:5" ht="24" customHeight="1" x14ac:dyDescent="0.15">
      <c r="B11" s="5" t="s">
        <v>123</v>
      </c>
      <c r="C11" s="55">
        <f>Sheet3_個人目標落とし込み!F17</f>
        <v>11500000</v>
      </c>
      <c r="D11" s="55"/>
      <c r="E11" s="9" t="s">
        <v>124</v>
      </c>
    </row>
    <row r="12" spans="2:5" ht="30" customHeight="1" x14ac:dyDescent="0.15">
      <c r="B12" s="21" t="s">
        <v>125</v>
      </c>
      <c r="C12" s="56">
        <f>C9-C10</f>
        <v>39650000</v>
      </c>
      <c r="D12" s="56"/>
      <c r="E12" s="23" t="s">
        <v>126</v>
      </c>
    </row>
    <row r="14" spans="2:5" ht="24" customHeight="1" x14ac:dyDescent="0.15">
      <c r="B14" s="40" t="s">
        <v>127</v>
      </c>
      <c r="C14" s="40"/>
      <c r="D14" s="40"/>
      <c r="E14" s="40"/>
    </row>
    <row r="15" spans="2:5" ht="24" customHeight="1" x14ac:dyDescent="0.15">
      <c r="B15" s="2" t="s">
        <v>128</v>
      </c>
      <c r="C15" s="2" t="s">
        <v>129</v>
      </c>
      <c r="D15" s="2" t="s">
        <v>14</v>
      </c>
      <c r="E15" s="2" t="s">
        <v>130</v>
      </c>
    </row>
    <row r="16" spans="2:5" ht="26.1" customHeight="1" x14ac:dyDescent="0.15">
      <c r="B16" s="4" t="s">
        <v>131</v>
      </c>
      <c r="C16" s="30" t="s">
        <v>132</v>
      </c>
      <c r="D16" s="31" t="s">
        <v>133</v>
      </c>
      <c r="E16" s="32" t="s">
        <v>134</v>
      </c>
    </row>
    <row r="17" spans="2:5" ht="26.1" customHeight="1" x14ac:dyDescent="0.15">
      <c r="B17" s="4" t="s">
        <v>135</v>
      </c>
      <c r="C17" s="30" t="s">
        <v>136</v>
      </c>
      <c r="D17" s="31" t="s">
        <v>137</v>
      </c>
      <c r="E17" s="18" t="s">
        <v>138</v>
      </c>
    </row>
    <row r="18" spans="2:5" ht="26.1" customHeight="1" x14ac:dyDescent="0.15">
      <c r="B18" s="4" t="s">
        <v>139</v>
      </c>
      <c r="C18" s="30" t="s">
        <v>140</v>
      </c>
      <c r="D18" s="31" t="s">
        <v>141</v>
      </c>
      <c r="E18" s="3" t="s">
        <v>142</v>
      </c>
    </row>
    <row r="19" spans="2:5" ht="26.1" customHeight="1" x14ac:dyDescent="0.15">
      <c r="B19" s="4" t="s">
        <v>143</v>
      </c>
      <c r="C19" s="30" t="s">
        <v>144</v>
      </c>
      <c r="D19" s="31" t="s">
        <v>145</v>
      </c>
      <c r="E19" s="18" t="s">
        <v>146</v>
      </c>
    </row>
    <row r="21" spans="2:5" ht="24" customHeight="1" x14ac:dyDescent="0.15">
      <c r="B21" s="5" t="s">
        <v>147</v>
      </c>
      <c r="C21" s="49" t="s">
        <v>139</v>
      </c>
      <c r="D21" s="49"/>
      <c r="E21" s="9" t="s">
        <v>148</v>
      </c>
    </row>
    <row r="22" spans="2:5" ht="24" customHeight="1" x14ac:dyDescent="0.15">
      <c r="B22" s="5" t="s">
        <v>149</v>
      </c>
      <c r="C22" s="49" t="s">
        <v>40</v>
      </c>
      <c r="D22" s="49"/>
      <c r="E22" s="9" t="s">
        <v>150</v>
      </c>
    </row>
  </sheetData>
  <mergeCells count="10">
    <mergeCell ref="C11:D11"/>
    <mergeCell ref="C12:D12"/>
    <mergeCell ref="B14:E14"/>
    <mergeCell ref="C21:D21"/>
    <mergeCell ref="C22:D22"/>
    <mergeCell ref="B2:E2"/>
    <mergeCell ref="B3:E3"/>
    <mergeCell ref="B5:E7"/>
    <mergeCell ref="C9:D9"/>
    <mergeCell ref="C10:D10"/>
  </mergeCells>
  <phoneticPr fontId="21"/>
  <dataValidations count="2">
    <dataValidation type="list" allowBlank="1" sqref="C21:D21" xr:uid="{00000000-0002-0000-0400-000000000000}">
      <formula1>"均等配分,ストレッチ配分,新規施策配分,未配賦ストック化,併用"</formula1>
    </dataValidation>
    <dataValidation type="list" allowBlank="1" sqref="C22:D22" xr:uid="{00000000-0002-0000-0400-000001000000}">
      <formula1>"OK,NG,要再調整"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26"/>
  <sheetViews>
    <sheetView showGridLines="0" workbookViewId="0">
      <selection activeCell="N21" sqref="M21:N21"/>
    </sheetView>
  </sheetViews>
  <sheetFormatPr defaultRowHeight="13.5" x14ac:dyDescent="0.15"/>
  <cols>
    <col min="1" max="1" width="3" customWidth="1"/>
    <col min="2" max="2" width="14" customWidth="1"/>
    <col min="3" max="3" width="16" customWidth="1"/>
    <col min="4" max="4" width="18" customWidth="1"/>
    <col min="5" max="6" width="14" customWidth="1"/>
    <col min="7" max="12" width="12" customWidth="1"/>
  </cols>
  <sheetData>
    <row r="2" spans="2:12" ht="30" customHeight="1" x14ac:dyDescent="0.15">
      <c r="B2" s="47" t="s">
        <v>151</v>
      </c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2:12" x14ac:dyDescent="0.15">
      <c r="B3" s="48" t="s">
        <v>152</v>
      </c>
      <c r="C3" s="48"/>
      <c r="D3" s="48"/>
      <c r="E3" s="48"/>
      <c r="F3" s="48"/>
      <c r="G3" s="48"/>
      <c r="H3" s="48"/>
      <c r="I3" s="48"/>
      <c r="J3" s="48"/>
      <c r="K3" s="48"/>
      <c r="L3" s="48"/>
    </row>
    <row r="5" spans="2:12" ht="21.95" customHeight="1" x14ac:dyDescent="0.15">
      <c r="B5" s="40" t="s">
        <v>153</v>
      </c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ht="21.95" customHeight="1" x14ac:dyDescent="0.15">
      <c r="B6" s="2" t="s">
        <v>154</v>
      </c>
      <c r="C6" s="44" t="s">
        <v>155</v>
      </c>
      <c r="D6" s="44"/>
      <c r="E6" s="44" t="s">
        <v>109</v>
      </c>
      <c r="F6" s="44"/>
      <c r="G6" s="44"/>
      <c r="H6" s="44"/>
      <c r="I6" s="44"/>
      <c r="J6" s="44"/>
      <c r="K6" s="44"/>
      <c r="L6" s="44"/>
    </row>
    <row r="7" spans="2:12" ht="21.95" customHeight="1" x14ac:dyDescent="0.15">
      <c r="B7" s="61" t="s">
        <v>156</v>
      </c>
      <c r="C7" s="57" t="s">
        <v>157</v>
      </c>
      <c r="D7" s="57"/>
      <c r="E7" s="43" t="s">
        <v>158</v>
      </c>
      <c r="F7" s="43"/>
      <c r="G7" s="43"/>
      <c r="H7" s="43"/>
      <c r="I7" s="43"/>
      <c r="J7" s="43"/>
      <c r="K7" s="43"/>
      <c r="L7" s="43"/>
    </row>
    <row r="8" spans="2:12" ht="21.95" customHeight="1" x14ac:dyDescent="0.15">
      <c r="B8" s="61" t="s">
        <v>159</v>
      </c>
      <c r="C8" s="58" t="s">
        <v>160</v>
      </c>
      <c r="D8" s="58"/>
      <c r="E8" s="43" t="s">
        <v>161</v>
      </c>
      <c r="F8" s="43"/>
      <c r="G8" s="43"/>
      <c r="H8" s="43"/>
      <c r="I8" s="43"/>
      <c r="J8" s="43"/>
      <c r="K8" s="43"/>
      <c r="L8" s="43"/>
    </row>
    <row r="9" spans="2:12" ht="21.95" customHeight="1" x14ac:dyDescent="0.15">
      <c r="B9" s="61" t="s">
        <v>162</v>
      </c>
      <c r="C9" s="57" t="s">
        <v>163</v>
      </c>
      <c r="D9" s="57"/>
      <c r="E9" s="43" t="s">
        <v>164</v>
      </c>
      <c r="F9" s="43"/>
      <c r="G9" s="43"/>
      <c r="H9" s="43"/>
      <c r="I9" s="43"/>
      <c r="J9" s="43"/>
      <c r="K9" s="43"/>
      <c r="L9" s="43"/>
    </row>
    <row r="12" spans="2:12" ht="21.95" customHeight="1" x14ac:dyDescent="0.15">
      <c r="B12" s="40" t="s">
        <v>165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2" ht="20.100000000000001" customHeight="1" x14ac:dyDescent="0.15">
      <c r="B13" s="41" t="s">
        <v>166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2:12" ht="20.100000000000001" customHeight="1" x14ac:dyDescent="0.15"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6" spans="2:12" ht="26.1" customHeight="1" x14ac:dyDescent="0.15">
      <c r="B16" s="2" t="s">
        <v>103</v>
      </c>
      <c r="C16" s="2" t="s">
        <v>167</v>
      </c>
      <c r="D16" s="2" t="s">
        <v>168</v>
      </c>
      <c r="E16" s="2" t="s">
        <v>169</v>
      </c>
      <c r="F16" s="2" t="s">
        <v>170</v>
      </c>
      <c r="G16" s="2" t="s">
        <v>171</v>
      </c>
      <c r="H16" s="2" t="s">
        <v>172</v>
      </c>
      <c r="I16" s="2" t="s">
        <v>173</v>
      </c>
      <c r="J16" s="2" t="s">
        <v>174</v>
      </c>
      <c r="K16" s="2" t="s">
        <v>175</v>
      </c>
      <c r="L16" s="2" t="s">
        <v>176</v>
      </c>
    </row>
    <row r="17" spans="2:12" ht="21.95" customHeight="1" x14ac:dyDescent="0.15">
      <c r="B17" s="1" t="s">
        <v>110</v>
      </c>
      <c r="C17" s="30" t="s">
        <v>177</v>
      </c>
      <c r="D17" s="24">
        <v>6000000</v>
      </c>
      <c r="E17" s="26">
        <f t="shared" ref="E17:E22" si="0">D17/2</f>
        <v>3000000</v>
      </c>
      <c r="F17" s="26">
        <f t="shared" ref="F17:F22" si="1">D17/2</f>
        <v>3000000</v>
      </c>
      <c r="G17" s="33">
        <f t="shared" ref="G17:G22" si="2">D17/6</f>
        <v>1000000</v>
      </c>
      <c r="H17" s="33">
        <f t="shared" ref="H17:H22" si="3">D17/6</f>
        <v>1000000</v>
      </c>
      <c r="I17" s="33">
        <f t="shared" ref="I17:I22" si="4">D17/6</f>
        <v>1000000</v>
      </c>
      <c r="J17" s="33">
        <f t="shared" ref="J17:J22" si="5">D17/6</f>
        <v>1000000</v>
      </c>
      <c r="K17" s="33">
        <f t="shared" ref="K17:K22" si="6">D17/6</f>
        <v>1000000</v>
      </c>
      <c r="L17" s="33">
        <f t="shared" ref="L17:L22" si="7">D17/6</f>
        <v>1000000</v>
      </c>
    </row>
    <row r="18" spans="2:12" ht="21.95" customHeight="1" x14ac:dyDescent="0.15">
      <c r="B18" s="1" t="s">
        <v>113</v>
      </c>
      <c r="C18" s="30" t="s">
        <v>178</v>
      </c>
      <c r="D18" s="24">
        <v>3600000</v>
      </c>
      <c r="E18" s="26">
        <f t="shared" si="0"/>
        <v>1800000</v>
      </c>
      <c r="F18" s="26">
        <f t="shared" si="1"/>
        <v>1800000</v>
      </c>
      <c r="G18" s="33">
        <f t="shared" si="2"/>
        <v>600000</v>
      </c>
      <c r="H18" s="33">
        <f t="shared" si="3"/>
        <v>600000</v>
      </c>
      <c r="I18" s="33">
        <f t="shared" si="4"/>
        <v>600000</v>
      </c>
      <c r="J18" s="33">
        <f t="shared" si="5"/>
        <v>600000</v>
      </c>
      <c r="K18" s="33">
        <f t="shared" si="6"/>
        <v>600000</v>
      </c>
      <c r="L18" s="33">
        <f t="shared" si="7"/>
        <v>600000</v>
      </c>
    </row>
    <row r="19" spans="2:12" ht="21.95" customHeight="1" x14ac:dyDescent="0.15">
      <c r="B19" s="1" t="s">
        <v>40</v>
      </c>
      <c r="C19" s="30" t="s">
        <v>40</v>
      </c>
      <c r="D19" s="27">
        <v>0</v>
      </c>
      <c r="E19" s="26">
        <f t="shared" si="0"/>
        <v>0</v>
      </c>
      <c r="F19" s="26">
        <f t="shared" si="1"/>
        <v>0</v>
      </c>
      <c r="G19" s="33">
        <f t="shared" si="2"/>
        <v>0</v>
      </c>
      <c r="H19" s="33">
        <f t="shared" si="3"/>
        <v>0</v>
      </c>
      <c r="I19" s="33">
        <f t="shared" si="4"/>
        <v>0</v>
      </c>
      <c r="J19" s="33">
        <f t="shared" si="5"/>
        <v>0</v>
      </c>
      <c r="K19" s="33">
        <f t="shared" si="6"/>
        <v>0</v>
      </c>
      <c r="L19" s="33">
        <f t="shared" si="7"/>
        <v>0</v>
      </c>
    </row>
    <row r="20" spans="2:12" ht="21.95" customHeight="1" x14ac:dyDescent="0.15">
      <c r="B20" s="1" t="s">
        <v>40</v>
      </c>
      <c r="C20" s="30" t="s">
        <v>40</v>
      </c>
      <c r="D20" s="27">
        <v>0</v>
      </c>
      <c r="E20" s="26">
        <f t="shared" si="0"/>
        <v>0</v>
      </c>
      <c r="F20" s="26">
        <f t="shared" si="1"/>
        <v>0</v>
      </c>
      <c r="G20" s="33">
        <f t="shared" si="2"/>
        <v>0</v>
      </c>
      <c r="H20" s="33">
        <f t="shared" si="3"/>
        <v>0</v>
      </c>
      <c r="I20" s="33">
        <f t="shared" si="4"/>
        <v>0</v>
      </c>
      <c r="J20" s="33">
        <f t="shared" si="5"/>
        <v>0</v>
      </c>
      <c r="K20" s="33">
        <f t="shared" si="6"/>
        <v>0</v>
      </c>
      <c r="L20" s="33">
        <f t="shared" si="7"/>
        <v>0</v>
      </c>
    </row>
    <row r="21" spans="2:12" ht="21.95" customHeight="1" x14ac:dyDescent="0.15">
      <c r="B21" s="1" t="s">
        <v>40</v>
      </c>
      <c r="C21" s="30" t="s">
        <v>40</v>
      </c>
      <c r="D21" s="27">
        <v>0</v>
      </c>
      <c r="E21" s="26">
        <f t="shared" si="0"/>
        <v>0</v>
      </c>
      <c r="F21" s="26">
        <f t="shared" si="1"/>
        <v>0</v>
      </c>
      <c r="G21" s="33">
        <f t="shared" si="2"/>
        <v>0</v>
      </c>
      <c r="H21" s="33">
        <f t="shared" si="3"/>
        <v>0</v>
      </c>
      <c r="I21" s="33">
        <f t="shared" si="4"/>
        <v>0</v>
      </c>
      <c r="J21" s="33">
        <f t="shared" si="5"/>
        <v>0</v>
      </c>
      <c r="K21" s="33">
        <f t="shared" si="6"/>
        <v>0</v>
      </c>
      <c r="L21" s="33">
        <f t="shared" si="7"/>
        <v>0</v>
      </c>
    </row>
    <row r="22" spans="2:12" ht="21.95" customHeight="1" x14ac:dyDescent="0.15">
      <c r="B22" s="1" t="s">
        <v>40</v>
      </c>
      <c r="C22" s="30" t="s">
        <v>40</v>
      </c>
      <c r="D22" s="27">
        <v>0</v>
      </c>
      <c r="E22" s="26">
        <f t="shared" si="0"/>
        <v>0</v>
      </c>
      <c r="F22" s="26">
        <f t="shared" si="1"/>
        <v>0</v>
      </c>
      <c r="G22" s="33">
        <f t="shared" si="2"/>
        <v>0</v>
      </c>
      <c r="H22" s="33">
        <f t="shared" si="3"/>
        <v>0</v>
      </c>
      <c r="I22" s="33">
        <f t="shared" si="4"/>
        <v>0</v>
      </c>
      <c r="J22" s="33">
        <f t="shared" si="5"/>
        <v>0</v>
      </c>
      <c r="K22" s="33">
        <f t="shared" si="6"/>
        <v>0</v>
      </c>
      <c r="L22" s="33">
        <f t="shared" si="7"/>
        <v>0</v>
      </c>
    </row>
    <row r="24" spans="2:12" ht="20.100000000000001" customHeight="1" x14ac:dyDescent="0.15">
      <c r="B24" s="41" t="s">
        <v>179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</row>
    <row r="25" spans="2:12" ht="20.100000000000001" customHeight="1" x14ac:dyDescent="0.1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2:12" ht="20.100000000000001" customHeight="1" x14ac:dyDescent="0.1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</row>
  </sheetData>
  <mergeCells count="14">
    <mergeCell ref="B12:L12"/>
    <mergeCell ref="B13:L14"/>
    <mergeCell ref="B24:L26"/>
    <mergeCell ref="C7:D7"/>
    <mergeCell ref="E7:L7"/>
    <mergeCell ref="C8:D8"/>
    <mergeCell ref="E8:L8"/>
    <mergeCell ref="C9:D9"/>
    <mergeCell ref="E9:L9"/>
    <mergeCell ref="B2:L2"/>
    <mergeCell ref="B3:L3"/>
    <mergeCell ref="B5:L5"/>
    <mergeCell ref="C6:D6"/>
    <mergeCell ref="E6:L6"/>
  </mergeCells>
  <phoneticPr fontId="21"/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21"/>
  <sheetViews>
    <sheetView showGridLines="0" workbookViewId="0"/>
  </sheetViews>
  <sheetFormatPr defaultRowHeight="13.5" x14ac:dyDescent="0.15"/>
  <cols>
    <col min="1" max="1" width="3" customWidth="1"/>
    <col min="2" max="2" width="6" customWidth="1"/>
    <col min="3" max="3" width="72.125" style="62" customWidth="1"/>
    <col min="4" max="4" width="14" customWidth="1"/>
    <col min="5" max="5" width="36.75" customWidth="1"/>
  </cols>
  <sheetData>
    <row r="2" spans="2:5" ht="30" customHeight="1" x14ac:dyDescent="0.15">
      <c r="B2" s="47" t="s">
        <v>180</v>
      </c>
      <c r="C2" s="47"/>
      <c r="D2" s="47"/>
      <c r="E2" s="47"/>
    </row>
    <row r="3" spans="2:5" x14ac:dyDescent="0.15">
      <c r="B3" s="48" t="s">
        <v>181</v>
      </c>
      <c r="C3" s="48"/>
      <c r="D3" s="48"/>
      <c r="E3" s="48"/>
    </row>
    <row r="5" spans="2:5" ht="20.100000000000001" customHeight="1" x14ac:dyDescent="0.15">
      <c r="B5" s="41" t="s">
        <v>182</v>
      </c>
      <c r="C5" s="41"/>
      <c r="D5" s="41"/>
      <c r="E5" s="41"/>
    </row>
    <row r="6" spans="2:5" ht="20.100000000000001" customHeight="1" x14ac:dyDescent="0.15">
      <c r="B6" s="41"/>
      <c r="C6" s="41"/>
      <c r="D6" s="41"/>
      <c r="E6" s="41"/>
    </row>
    <row r="8" spans="2:5" ht="24" customHeight="1" x14ac:dyDescent="0.15">
      <c r="B8" s="2" t="s">
        <v>183</v>
      </c>
      <c r="C8" s="2" t="s">
        <v>184</v>
      </c>
      <c r="D8" s="2" t="s">
        <v>185</v>
      </c>
      <c r="E8" s="2" t="s">
        <v>109</v>
      </c>
    </row>
    <row r="9" spans="2:5" ht="24" customHeight="1" x14ac:dyDescent="0.15">
      <c r="B9" s="34">
        <v>1</v>
      </c>
      <c r="C9" s="31" t="s">
        <v>186</v>
      </c>
      <c r="D9" s="35" t="s">
        <v>40</v>
      </c>
      <c r="E9" s="31" t="s">
        <v>40</v>
      </c>
    </row>
    <row r="10" spans="2:5" ht="24" customHeight="1" x14ac:dyDescent="0.15">
      <c r="B10" s="34">
        <v>2</v>
      </c>
      <c r="C10" s="31" t="s">
        <v>187</v>
      </c>
      <c r="D10" s="35" t="s">
        <v>40</v>
      </c>
      <c r="E10" s="31" t="s">
        <v>40</v>
      </c>
    </row>
    <row r="11" spans="2:5" ht="24" customHeight="1" x14ac:dyDescent="0.15">
      <c r="B11" s="34">
        <v>3</v>
      </c>
      <c r="C11" s="31" t="s">
        <v>188</v>
      </c>
      <c r="D11" s="35" t="s">
        <v>40</v>
      </c>
      <c r="E11" s="31" t="s">
        <v>40</v>
      </c>
    </row>
    <row r="12" spans="2:5" ht="24" customHeight="1" x14ac:dyDescent="0.15">
      <c r="B12" s="34">
        <v>4</v>
      </c>
      <c r="C12" s="31" t="s">
        <v>189</v>
      </c>
      <c r="D12" s="35" t="s">
        <v>40</v>
      </c>
      <c r="E12" s="31" t="s">
        <v>40</v>
      </c>
    </row>
    <row r="13" spans="2:5" ht="24" customHeight="1" x14ac:dyDescent="0.15">
      <c r="B13" s="34">
        <v>5</v>
      </c>
      <c r="C13" s="31" t="s">
        <v>190</v>
      </c>
      <c r="D13" s="35" t="s">
        <v>40</v>
      </c>
      <c r="E13" s="31" t="s">
        <v>40</v>
      </c>
    </row>
    <row r="14" spans="2:5" ht="24" customHeight="1" x14ac:dyDescent="0.15">
      <c r="B14" s="34">
        <v>6</v>
      </c>
      <c r="C14" s="31" t="s">
        <v>191</v>
      </c>
      <c r="D14" s="35" t="s">
        <v>40</v>
      </c>
      <c r="E14" s="31" t="s">
        <v>40</v>
      </c>
    </row>
    <row r="15" spans="2:5" ht="24" customHeight="1" x14ac:dyDescent="0.15">
      <c r="B15" s="34">
        <v>7</v>
      </c>
      <c r="C15" s="31" t="s">
        <v>192</v>
      </c>
      <c r="D15" s="35" t="s">
        <v>40</v>
      </c>
      <c r="E15" s="31" t="s">
        <v>40</v>
      </c>
    </row>
    <row r="16" spans="2:5" ht="24" customHeight="1" x14ac:dyDescent="0.15">
      <c r="B16" s="34">
        <v>8</v>
      </c>
      <c r="C16" s="31" t="s">
        <v>193</v>
      </c>
      <c r="D16" s="35" t="s">
        <v>40</v>
      </c>
      <c r="E16" s="31" t="s">
        <v>40</v>
      </c>
    </row>
    <row r="17" spans="2:5" ht="24" customHeight="1" x14ac:dyDescent="0.15">
      <c r="B17" s="34">
        <v>9</v>
      </c>
      <c r="C17" s="31" t="s">
        <v>194</v>
      </c>
      <c r="D17" s="35" t="s">
        <v>40</v>
      </c>
      <c r="E17" s="31" t="s">
        <v>40</v>
      </c>
    </row>
    <row r="18" spans="2:5" ht="24" customHeight="1" x14ac:dyDescent="0.15">
      <c r="B18" s="34">
        <v>10</v>
      </c>
      <c r="C18" s="31" t="s">
        <v>195</v>
      </c>
      <c r="D18" s="35" t="s">
        <v>40</v>
      </c>
      <c r="E18" s="31" t="s">
        <v>40</v>
      </c>
    </row>
    <row r="19" spans="2:5" ht="24" customHeight="1" x14ac:dyDescent="0.15">
      <c r="B19" s="34">
        <v>11</v>
      </c>
      <c r="C19" s="31" t="s">
        <v>196</v>
      </c>
      <c r="D19" s="35" t="s">
        <v>40</v>
      </c>
      <c r="E19" s="31" t="s">
        <v>40</v>
      </c>
    </row>
    <row r="21" spans="2:5" ht="30" customHeight="1" x14ac:dyDescent="0.15">
      <c r="B21" s="28" t="s">
        <v>40</v>
      </c>
      <c r="C21" s="36" t="s">
        <v>197</v>
      </c>
      <c r="D21" s="37">
        <f>COUNTIF(D9:D19,"YES")</f>
        <v>0</v>
      </c>
      <c r="E21" s="19" t="s">
        <v>198</v>
      </c>
    </row>
  </sheetData>
  <mergeCells count="3">
    <mergeCell ref="B2:E2"/>
    <mergeCell ref="B3:E3"/>
    <mergeCell ref="B5:E6"/>
  </mergeCells>
  <phoneticPr fontId="21"/>
  <dataValidations count="1">
    <dataValidation type="list" allowBlank="1" sqref="D9:D19" xr:uid="{00000000-0002-0000-0600-000000000000}">
      <formula1>"YES,NO,N/A"</formula1>
    </dataValidation>
  </dataValidation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使い方ガイド</vt:lpstr>
      <vt:lpstr>Sheet1_役割標準値設定</vt:lpstr>
      <vt:lpstr>Sheet2_変化点調整係数</vt:lpstr>
      <vt:lpstr>Sheet3_個人目標落とし込み</vt:lpstr>
      <vt:lpstr>Sheet4_全社整合性検証</vt:lpstr>
      <vt:lpstr>Sheet5_時間粒度分解</vt:lpstr>
      <vt:lpstr>Sheet6_チェックリスト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2026-04-24T00:43:21Z</dcterms:created>
  <dcterms:modified xsi:type="dcterms:W3CDTF">2026-04-24T00:50:43Z</dcterms:modified>
  <cp:category/>
</cp:coreProperties>
</file>